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lockStructure="1"/>
  <bookViews>
    <workbookView xWindow="1110" yWindow="-180" windowWidth="13515" windowHeight="1417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K19" i="1" l="1"/>
  <c r="J19" i="1"/>
  <c r="Y56" i="1"/>
  <c r="L17" i="1" l="1"/>
  <c r="K17" i="1"/>
  <c r="J17" i="1"/>
  <c r="L13" i="1"/>
  <c r="K13" i="1"/>
  <c r="J13" i="1"/>
  <c r="V63" i="1" l="1"/>
  <c r="D6" i="1" s="1"/>
  <c r="D8" i="1" l="1"/>
  <c r="D9" i="1" s="1"/>
</calcChain>
</file>

<file path=xl/sharedStrings.xml><?xml version="1.0" encoding="utf-8"?>
<sst xmlns="http://schemas.openxmlformats.org/spreadsheetml/2006/main" count="53" uniqueCount="53">
  <si>
    <t>Intercept</t>
  </si>
  <si>
    <t>[PuulajiK=1]</t>
  </si>
  <si>
    <t>[PuulajiK=2]</t>
  </si>
  <si>
    <t>[PuulajiK=3]</t>
  </si>
  <si>
    <t>IkäK</t>
  </si>
  <si>
    <t>[PuulajiK=1] * IkäK</t>
  </si>
  <si>
    <t>[PuulajiK=2] * IkäK</t>
  </si>
  <si>
    <t>[PuulajiK=3] * IkäK</t>
  </si>
  <si>
    <t>[MetsätyyppiK_UUS=2,0]</t>
  </si>
  <si>
    <t>[MetsätyyppiK_UUS=3,0]</t>
  </si>
  <si>
    <t>[MetsätyyppiK_UUS=4,0]</t>
  </si>
  <si>
    <t>[MaanmuokkausK_UUS=1,00]</t>
  </si>
  <si>
    <t>[MaanmuokkausK_UUS=4,00]</t>
  </si>
  <si>
    <t>[MaanmuokkausK_UUS=6,00]</t>
  </si>
  <si>
    <t>Ln_pinta_ala</t>
  </si>
  <si>
    <t>Puulaji</t>
  </si>
  <si>
    <t>Ikä</t>
  </si>
  <si>
    <t>Maanmuokkaus</t>
  </si>
  <si>
    <t>Ajanmenekki</t>
  </si>
  <si>
    <t>Varianssin estimaatti</t>
  </si>
  <si>
    <t>Ln</t>
  </si>
  <si>
    <t>pv/ha</t>
  </si>
  <si>
    <t>€/ha</t>
  </si>
  <si>
    <t>Metsätyyppi</t>
  </si>
  <si>
    <t>1= Mänty</t>
  </si>
  <si>
    <t>2 = Kuusi</t>
  </si>
  <si>
    <t>3 = Koivu</t>
  </si>
  <si>
    <t>2 = OMT</t>
  </si>
  <si>
    <t>3 = MT</t>
  </si>
  <si>
    <t>4 = VT</t>
  </si>
  <si>
    <t>€/h</t>
  </si>
  <si>
    <t>Työn hinta</t>
  </si>
  <si>
    <t>Laskentamuuttujat, elä tee muutoksia</t>
  </si>
  <si>
    <t>Kohteen tiedot</t>
  </si>
  <si>
    <t>Kustannusarvio</t>
  </si>
  <si>
    <t>Karri Uotila</t>
  </si>
  <si>
    <t>Metsäntutkimuslaitos, 2014</t>
  </si>
  <si>
    <t>karri.uotila@metla.fi</t>
  </si>
  <si>
    <t>Ohje:</t>
  </si>
  <si>
    <t>Laskentapohjan tekijä:</t>
  </si>
  <si>
    <t>Taimikonhoidon kustannukset lasketaan ajanmenekistä muutettavan tuntikustannuksen mukaan. Työpäivän pituudeksi on olettettu 7,47 h.</t>
  </si>
  <si>
    <t>Pinta-ala</t>
  </si>
  <si>
    <t>€/Kuvio</t>
  </si>
  <si>
    <t>Kustannus- &amp; ajanmenekkiarvio</t>
  </si>
  <si>
    <t>Vuotta (4-20)</t>
  </si>
  <si>
    <t>Hehtaaria (0,2-10)</t>
  </si>
  <si>
    <t>Muokattu</t>
  </si>
  <si>
    <t>0 = Muokaamaton</t>
  </si>
  <si>
    <t>1 = Muokkattu</t>
  </si>
  <si>
    <t>Työkalu soveltuu 4-20-vuotiaiden taimikoiden hoitokustannusten arviointiin. Laskentamallin aineisto on Pohjois-Savosta, joten paras soveltuvuus on siellä. Yksittäisessä kohteessa mallin virhe voi olla suuri.</t>
  </si>
  <si>
    <t>Laskentatyökalu raivaussahatyön kustannusten arviointiin</t>
  </si>
  <si>
    <t>Laskentapohjalla voi arvioida metsikkötunnusten perusteella taimikon-hoidon kustannukset kiertoajan ensimmäisestä taimikonhoidosta.</t>
  </si>
  <si>
    <t>Sinisellä merkatut solut ovat muunneltavissa.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</si>
</sst>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#.0000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" fillId="0" borderId="0"/>
  </cellStyleXfs>
  <cellXfs count="29">
    <xf numFmtId="0" fontId="0" fillId="0" borderId="0" xfId="0"/>
    <xf numFmtId="0" fontId="0" fillId="2" borderId="7" xfId="0" applyFill="1" applyBorder="1" applyAlignment="1" applyProtection="1">
      <alignment horizontal="center"/>
      <protection locked="0"/>
    </xf>
    <xf numFmtId="0" fontId="5" fillId="3" borderId="0" xfId="0" applyFont="1" applyFill="1" applyProtection="1"/>
    <xf numFmtId="0" fontId="0" fillId="3" borderId="0" xfId="0" applyFill="1" applyProtection="1"/>
    <xf numFmtId="0" fontId="3" fillId="3" borderId="0" xfId="0" applyFont="1" applyFill="1" applyProtection="1"/>
    <xf numFmtId="0" fontId="0" fillId="3" borderId="0" xfId="0" applyFill="1" applyAlignment="1" applyProtection="1">
      <alignment horizontal="center"/>
    </xf>
    <xf numFmtId="1" fontId="0" fillId="3" borderId="0" xfId="0" applyNumberFormat="1" applyFill="1" applyAlignment="1" applyProtection="1">
      <alignment horizontal="center"/>
    </xf>
    <xf numFmtId="0" fontId="0" fillId="3" borderId="0" xfId="0" applyFill="1" applyBorder="1" applyAlignment="1" applyProtection="1">
      <alignment horizontal="center"/>
    </xf>
    <xf numFmtId="0" fontId="0" fillId="3" borderId="0" xfId="0" applyFill="1" applyBorder="1" applyProtection="1"/>
    <xf numFmtId="0" fontId="0" fillId="2" borderId="7" xfId="0" applyFill="1" applyBorder="1" applyProtection="1"/>
    <xf numFmtId="0" fontId="6" fillId="3" borderId="0" xfId="0" applyFont="1" applyFill="1" applyProtection="1"/>
    <xf numFmtId="0" fontId="6" fillId="3" borderId="0" xfId="0" applyFont="1" applyFill="1" applyAlignment="1" applyProtection="1">
      <alignment horizontal="left"/>
    </xf>
    <xf numFmtId="0" fontId="7" fillId="3" borderId="0" xfId="1" applyFont="1" applyFill="1" applyProtection="1"/>
    <xf numFmtId="0" fontId="0" fillId="0" borderId="0" xfId="0" applyProtection="1"/>
    <xf numFmtId="0" fontId="2" fillId="0" borderId="1" xfId="2" applyFont="1" applyBorder="1" applyAlignment="1" applyProtection="1">
      <alignment horizontal="left" vertical="top" wrapText="1"/>
    </xf>
    <xf numFmtId="164" fontId="2" fillId="0" borderId="2" xfId="2" applyNumberFormat="1" applyFont="1" applyBorder="1" applyAlignment="1" applyProtection="1">
      <alignment horizontal="right" vertical="top"/>
    </xf>
    <xf numFmtId="0" fontId="2" fillId="0" borderId="3" xfId="2" applyFont="1" applyBorder="1" applyAlignment="1" applyProtection="1">
      <alignment horizontal="left" vertical="top" wrapText="1"/>
    </xf>
    <xf numFmtId="164" fontId="2" fillId="0" borderId="4" xfId="2" applyNumberFormat="1" applyFont="1" applyBorder="1" applyAlignment="1" applyProtection="1">
      <alignment horizontal="right" vertical="top"/>
    </xf>
    <xf numFmtId="0" fontId="2" fillId="0" borderId="4" xfId="2" applyFont="1" applyBorder="1" applyAlignment="1" applyProtection="1">
      <alignment horizontal="right" vertical="top"/>
    </xf>
    <xf numFmtId="0" fontId="0" fillId="0" borderId="0" xfId="0" applyBorder="1" applyProtection="1"/>
    <xf numFmtId="0" fontId="2" fillId="0" borderId="5" xfId="2" applyFont="1" applyBorder="1" applyAlignment="1" applyProtection="1">
      <alignment horizontal="left" vertical="top" wrapText="1"/>
    </xf>
    <xf numFmtId="164" fontId="2" fillId="0" borderId="6" xfId="2" applyNumberFormat="1" applyFont="1" applyBorder="1" applyAlignment="1" applyProtection="1">
      <alignment horizontal="right" vertical="top"/>
    </xf>
    <xf numFmtId="2" fontId="0" fillId="0" borderId="0" xfId="0" applyNumberFormat="1" applyProtection="1"/>
    <xf numFmtId="0" fontId="0" fillId="0" borderId="0" xfId="0" applyFill="1" applyProtection="1"/>
    <xf numFmtId="2" fontId="0" fillId="3" borderId="0" xfId="0" applyNumberFormat="1" applyFill="1" applyAlignment="1" applyProtection="1">
      <alignment horizontal="center"/>
      <protection hidden="1"/>
    </xf>
    <xf numFmtId="164" fontId="0" fillId="0" borderId="0" xfId="0" applyNumberFormat="1" applyProtection="1"/>
    <xf numFmtId="0" fontId="0" fillId="3" borderId="0" xfId="0" applyFill="1" applyBorder="1" applyAlignment="1" applyProtection="1">
      <alignment wrapText="1"/>
    </xf>
    <xf numFmtId="0" fontId="0" fillId="3" borderId="0" xfId="0" applyFill="1" applyBorder="1" applyAlignment="1" applyProtection="1"/>
    <xf numFmtId="0" fontId="0" fillId="3" borderId="0" xfId="0" applyFill="1" applyAlignment="1" applyProtection="1">
      <alignment horizontal="left" wrapText="1"/>
    </xf>
  </cellXfs>
  <cellStyles count="3">
    <cellStyle name="Hyperlink" xfId="1" builtinId="8"/>
    <cellStyle name="Normal" xfId="0" builtinId="0"/>
    <cellStyle name="Normal_Malli hoitamaton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581892</xdr:colOff>
      <xdr:row>38</xdr:row>
      <xdr:rowOff>104774</xdr:rowOff>
    </xdr:from>
    <xdr:to>
      <xdr:col>7</xdr:col>
      <xdr:colOff>667816</xdr:colOff>
      <xdr:row>41</xdr:row>
      <xdr:rowOff>27708</xdr:rowOff>
    </xdr:to>
    <xdr:pic>
      <xdr:nvPicPr>
        <xdr:cNvPr id="2" name="Picture 8" descr="D:\Metsäkylvöhanke\sosiaali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3767" y="7362824"/>
          <a:ext cx="762199" cy="494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274494</xdr:colOff>
      <xdr:row>36</xdr:row>
      <xdr:rowOff>154999</xdr:rowOff>
    </xdr:from>
    <xdr:to>
      <xdr:col>6</xdr:col>
      <xdr:colOff>135521</xdr:colOff>
      <xdr:row>38</xdr:row>
      <xdr:rowOff>136201</xdr:rowOff>
    </xdr:to>
    <xdr:pic>
      <xdr:nvPicPr>
        <xdr:cNvPr id="3" name="Picture 7" descr="D:\Metsäkylvöhanke\vipuvoimaaEU_rgb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0519" y="7032049"/>
          <a:ext cx="946877" cy="3622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175778</xdr:colOff>
      <xdr:row>38</xdr:row>
      <xdr:rowOff>149804</xdr:rowOff>
    </xdr:from>
    <xdr:to>
      <xdr:col>6</xdr:col>
      <xdr:colOff>258919</xdr:colOff>
      <xdr:row>40</xdr:row>
      <xdr:rowOff>177000</xdr:rowOff>
    </xdr:to>
    <xdr:pic>
      <xdr:nvPicPr>
        <xdr:cNvPr id="4" name="Picture 6" descr="D:\Metsäkylvöhanke\ELY_LC12_PohSav_FI_V____RGB.wmf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1803" y="7407854"/>
          <a:ext cx="1168991" cy="4081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524200</xdr:colOff>
      <xdr:row>36</xdr:row>
      <xdr:rowOff>184048</xdr:rowOff>
    </xdr:from>
    <xdr:to>
      <xdr:col>8</xdr:col>
      <xdr:colOff>95250</xdr:colOff>
      <xdr:row>38</xdr:row>
      <xdr:rowOff>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6075" y="7061098"/>
          <a:ext cx="923600" cy="196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rri.uotila@metla.f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3"/>
  <sheetViews>
    <sheetView tabSelected="1" zoomScaleNormal="100" workbookViewId="0">
      <selection activeCell="I18" sqref="I18"/>
    </sheetView>
  </sheetViews>
  <sheetFormatPr defaultColWidth="0" defaultRowHeight="15" zeroHeight="1" x14ac:dyDescent="0.25"/>
  <cols>
    <col min="1" max="1" width="3.28515625" style="13" customWidth="1"/>
    <col min="2" max="2" width="4.42578125" style="13" customWidth="1"/>
    <col min="3" max="3" width="15.140625" style="13" customWidth="1"/>
    <col min="4" max="4" width="14.42578125" style="13" customWidth="1"/>
    <col min="5" max="5" width="6.140625" style="23" bestFit="1" customWidth="1"/>
    <col min="6" max="9" width="10.140625" style="13" customWidth="1"/>
    <col min="10" max="21" width="9.140625" style="13" hidden="1" customWidth="1"/>
    <col min="22" max="22" width="28" style="13" hidden="1" customWidth="1"/>
    <col min="23" max="16384" width="9.140625" style="13" hidden="1"/>
  </cols>
  <sheetData>
    <row r="1" spans="1:12" x14ac:dyDescent="0.25">
      <c r="A1" s="3"/>
      <c r="B1" s="3"/>
      <c r="C1" s="3"/>
      <c r="D1" s="3"/>
      <c r="E1" s="3"/>
      <c r="F1" s="3"/>
      <c r="G1" s="3"/>
      <c r="H1" s="3"/>
      <c r="I1" s="3"/>
    </row>
    <row r="2" spans="1:12" ht="15.75" x14ac:dyDescent="0.25">
      <c r="A2" s="3"/>
      <c r="B2" s="2" t="s">
        <v>50</v>
      </c>
      <c r="C2" s="3"/>
      <c r="D2" s="3"/>
      <c r="E2" s="3"/>
      <c r="F2" s="3"/>
      <c r="G2" s="3"/>
      <c r="H2" s="3"/>
      <c r="I2" s="3"/>
    </row>
    <row r="3" spans="1:12" ht="15.75" x14ac:dyDescent="0.25">
      <c r="A3" s="3"/>
      <c r="B3" s="2"/>
      <c r="C3" s="3"/>
      <c r="D3" s="3"/>
      <c r="E3" s="3"/>
      <c r="F3" s="3"/>
      <c r="G3" s="3"/>
      <c r="H3" s="3"/>
      <c r="I3" s="3"/>
    </row>
    <row r="4" spans="1:12" x14ac:dyDescent="0.25">
      <c r="A4" s="3"/>
      <c r="B4" s="4" t="s">
        <v>43</v>
      </c>
      <c r="C4" s="3"/>
      <c r="D4" s="3"/>
      <c r="E4" s="3"/>
      <c r="F4" s="3"/>
      <c r="G4" s="3"/>
      <c r="H4" s="3"/>
      <c r="I4" s="3"/>
    </row>
    <row r="5" spans="1:12" x14ac:dyDescent="0.25">
      <c r="A5" s="3"/>
      <c r="B5" s="3"/>
      <c r="C5" s="3"/>
      <c r="D5" s="3"/>
      <c r="E5" s="3"/>
      <c r="F5" s="3"/>
      <c r="G5" s="3"/>
      <c r="H5" s="3"/>
      <c r="I5" s="3"/>
    </row>
    <row r="6" spans="1:12" x14ac:dyDescent="0.25">
      <c r="A6" s="3"/>
      <c r="B6" s="3"/>
      <c r="C6" s="3" t="s">
        <v>18</v>
      </c>
      <c r="D6" s="24">
        <f>EXP(V63+0.5*W61)</f>
        <v>1.57196576097049</v>
      </c>
      <c r="E6" s="3" t="s">
        <v>21</v>
      </c>
      <c r="F6" s="3"/>
      <c r="G6" s="3"/>
      <c r="H6" s="3"/>
      <c r="I6" s="3"/>
    </row>
    <row r="7" spans="1:12" x14ac:dyDescent="0.25">
      <c r="A7" s="3"/>
      <c r="B7" s="3"/>
      <c r="C7" s="3" t="s">
        <v>31</v>
      </c>
      <c r="D7" s="1">
        <v>35</v>
      </c>
      <c r="E7" s="3" t="s">
        <v>30</v>
      </c>
      <c r="F7" s="3"/>
      <c r="G7" s="3"/>
      <c r="H7" s="3"/>
      <c r="I7" s="3"/>
    </row>
    <row r="8" spans="1:12" x14ac:dyDescent="0.25">
      <c r="A8" s="3"/>
      <c r="B8" s="3"/>
      <c r="C8" s="3" t="s">
        <v>34</v>
      </c>
      <c r="D8" s="6">
        <f>D7*D6*7.47</f>
        <v>410.99044820573459</v>
      </c>
      <c r="E8" s="3" t="s">
        <v>22</v>
      </c>
      <c r="F8" s="3"/>
      <c r="G8" s="3"/>
      <c r="H8" s="3"/>
      <c r="I8" s="3"/>
    </row>
    <row r="9" spans="1:12" x14ac:dyDescent="0.25">
      <c r="A9" s="3"/>
      <c r="B9" s="3"/>
      <c r="C9" s="3"/>
      <c r="D9" s="6">
        <f>D8*D21</f>
        <v>616.48567230860192</v>
      </c>
      <c r="E9" s="3" t="s">
        <v>42</v>
      </c>
      <c r="F9" s="3"/>
      <c r="G9" s="3"/>
      <c r="H9" s="3"/>
      <c r="I9" s="3"/>
    </row>
    <row r="10" spans="1:12" x14ac:dyDescent="0.25">
      <c r="A10" s="3"/>
      <c r="B10" s="3"/>
      <c r="C10" s="3"/>
      <c r="D10" s="3"/>
      <c r="E10" s="3"/>
      <c r="F10" s="3"/>
      <c r="G10" s="3"/>
      <c r="H10" s="3"/>
      <c r="I10" s="3"/>
    </row>
    <row r="11" spans="1:12" x14ac:dyDescent="0.25">
      <c r="A11" s="3"/>
      <c r="B11" s="4" t="s">
        <v>33</v>
      </c>
      <c r="C11" s="3"/>
      <c r="D11" s="3"/>
      <c r="E11" s="3"/>
      <c r="F11" s="3"/>
      <c r="G11" s="3"/>
      <c r="H11" s="3"/>
      <c r="I11" s="3"/>
    </row>
    <row r="12" spans="1:12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12" x14ac:dyDescent="0.25">
      <c r="A13" s="3"/>
      <c r="B13" s="3"/>
      <c r="C13" s="3" t="s">
        <v>15</v>
      </c>
      <c r="D13" s="1">
        <v>2</v>
      </c>
      <c r="E13" s="7"/>
      <c r="F13" s="8" t="s">
        <v>24</v>
      </c>
      <c r="G13" s="8" t="s">
        <v>25</v>
      </c>
      <c r="H13" s="8" t="s">
        <v>26</v>
      </c>
      <c r="I13" s="3"/>
      <c r="J13" s="19">
        <f>IF(D13=1,1,0)</f>
        <v>0</v>
      </c>
      <c r="K13" s="19">
        <f>IF(D13=2,1,0)</f>
        <v>1</v>
      </c>
      <c r="L13" s="19">
        <f>IF(D13=3,1,0)</f>
        <v>0</v>
      </c>
    </row>
    <row r="14" spans="1:12" x14ac:dyDescent="0.25">
      <c r="A14" s="3"/>
      <c r="B14" s="3"/>
      <c r="C14" s="3"/>
      <c r="D14" s="5"/>
      <c r="E14" s="5"/>
      <c r="F14" s="3"/>
      <c r="G14" s="3"/>
      <c r="H14" s="3"/>
      <c r="I14" s="3"/>
    </row>
    <row r="15" spans="1:12" x14ac:dyDescent="0.25">
      <c r="A15" s="3"/>
      <c r="B15" s="3"/>
      <c r="C15" s="3" t="s">
        <v>16</v>
      </c>
      <c r="D15" s="1">
        <v>10</v>
      </c>
      <c r="E15" s="7"/>
      <c r="F15" s="8" t="s">
        <v>44</v>
      </c>
      <c r="G15" s="8"/>
      <c r="H15" s="8"/>
      <c r="I15" s="3"/>
    </row>
    <row r="16" spans="1:12" x14ac:dyDescent="0.25">
      <c r="A16" s="3"/>
      <c r="B16" s="3"/>
      <c r="C16" s="3"/>
      <c r="D16" s="5"/>
      <c r="E16" s="5"/>
      <c r="F16" s="8"/>
      <c r="G16" s="8"/>
      <c r="H16" s="8"/>
      <c r="I16" s="3"/>
    </row>
    <row r="17" spans="1:14" x14ac:dyDescent="0.25">
      <c r="A17" s="3"/>
      <c r="B17" s="3"/>
      <c r="C17" s="3" t="s">
        <v>23</v>
      </c>
      <c r="D17" s="1">
        <v>3</v>
      </c>
      <c r="E17" s="7"/>
      <c r="F17" s="8" t="s">
        <v>27</v>
      </c>
      <c r="G17" s="8" t="s">
        <v>28</v>
      </c>
      <c r="H17" s="8" t="s">
        <v>29</v>
      </c>
      <c r="I17" s="3"/>
      <c r="J17" s="19">
        <f>IF(D17=2,1,0)</f>
        <v>0</v>
      </c>
      <c r="K17" s="19">
        <f>IF(D17=3,1,0)</f>
        <v>1</v>
      </c>
      <c r="L17" s="19">
        <f>IF(D17=4,1,0)</f>
        <v>0</v>
      </c>
    </row>
    <row r="18" spans="1:14" x14ac:dyDescent="0.25">
      <c r="A18" s="3"/>
      <c r="B18" s="3"/>
      <c r="C18" s="3"/>
      <c r="D18" s="5"/>
      <c r="E18" s="5"/>
      <c r="F18" s="3"/>
      <c r="G18" s="3"/>
      <c r="H18" s="3"/>
      <c r="I18" s="3"/>
    </row>
    <row r="19" spans="1:14" ht="15" customHeight="1" x14ac:dyDescent="0.25">
      <c r="A19" s="3"/>
      <c r="B19" s="3"/>
      <c r="C19" s="3" t="s">
        <v>17</v>
      </c>
      <c r="D19" s="1">
        <v>1</v>
      </c>
      <c r="E19" s="7"/>
      <c r="F19" s="27" t="s">
        <v>47</v>
      </c>
      <c r="G19" s="27"/>
      <c r="H19" s="27" t="s">
        <v>48</v>
      </c>
      <c r="I19" s="3"/>
      <c r="J19" s="19">
        <f>IF(D19=0,1,0)</f>
        <v>0</v>
      </c>
      <c r="K19" s="19">
        <f>IF(D19=1,1,0)</f>
        <v>1</v>
      </c>
      <c r="L19" s="19"/>
    </row>
    <row r="20" spans="1:14" x14ac:dyDescent="0.25">
      <c r="A20" s="3"/>
      <c r="B20" s="3"/>
      <c r="C20" s="3"/>
      <c r="D20" s="5"/>
      <c r="E20" s="5"/>
      <c r="F20" s="27"/>
      <c r="G20" s="26"/>
      <c r="H20" s="26"/>
      <c r="I20" s="3"/>
    </row>
    <row r="21" spans="1:14" x14ac:dyDescent="0.25">
      <c r="A21" s="3"/>
      <c r="B21" s="3"/>
      <c r="C21" s="3" t="s">
        <v>41</v>
      </c>
      <c r="D21" s="1">
        <v>1.5</v>
      </c>
      <c r="E21" s="7"/>
      <c r="F21" s="3" t="s">
        <v>45</v>
      </c>
      <c r="G21" s="3"/>
      <c r="H21" s="3"/>
      <c r="I21" s="3"/>
    </row>
    <row r="22" spans="1:14" x14ac:dyDescent="0.25">
      <c r="A22" s="3"/>
      <c r="B22" s="3"/>
      <c r="C22" s="3"/>
      <c r="D22" s="3"/>
      <c r="E22" s="3"/>
      <c r="F22" s="3"/>
      <c r="G22" s="3"/>
      <c r="H22" s="3"/>
      <c r="I22" s="3"/>
      <c r="N22" s="23"/>
    </row>
    <row r="23" spans="1:14" x14ac:dyDescent="0.25">
      <c r="A23" s="3"/>
      <c r="B23" s="3"/>
      <c r="C23" s="3"/>
      <c r="D23" s="3"/>
      <c r="E23" s="3"/>
      <c r="F23" s="3"/>
      <c r="G23" s="3"/>
      <c r="H23" s="3"/>
      <c r="I23" s="3"/>
      <c r="N23" s="23"/>
    </row>
    <row r="24" spans="1:14" x14ac:dyDescent="0.25">
      <c r="A24" s="3"/>
      <c r="B24" s="3" t="s">
        <v>38</v>
      </c>
      <c r="C24" s="3"/>
      <c r="D24" s="3"/>
      <c r="E24" s="3"/>
      <c r="F24" s="3"/>
      <c r="G24" s="3"/>
      <c r="H24" s="3"/>
      <c r="I24" s="3"/>
      <c r="N24" s="23"/>
    </row>
    <row r="25" spans="1:14" x14ac:dyDescent="0.25">
      <c r="A25" s="3"/>
      <c r="B25" s="3"/>
      <c r="C25" s="28" t="s">
        <v>51</v>
      </c>
      <c r="D25" s="28"/>
      <c r="E25" s="28"/>
      <c r="F25" s="28"/>
      <c r="G25" s="28"/>
      <c r="H25" s="28"/>
      <c r="I25" s="3"/>
      <c r="N25" s="23"/>
    </row>
    <row r="26" spans="1:14" x14ac:dyDescent="0.25">
      <c r="A26" s="3"/>
      <c r="B26" s="3"/>
      <c r="C26" s="28"/>
      <c r="D26" s="28"/>
      <c r="E26" s="28"/>
      <c r="F26" s="28"/>
      <c r="G26" s="28"/>
      <c r="H26" s="28"/>
      <c r="I26" s="3"/>
      <c r="N26" s="23"/>
    </row>
    <row r="27" spans="1:14" x14ac:dyDescent="0.25">
      <c r="A27" s="3"/>
      <c r="B27" s="3"/>
      <c r="C27" s="3"/>
      <c r="D27" s="3"/>
      <c r="E27" s="3"/>
      <c r="F27" s="3"/>
      <c r="G27" s="3"/>
      <c r="H27" s="3"/>
      <c r="I27" s="3"/>
    </row>
    <row r="28" spans="1:14" x14ac:dyDescent="0.25">
      <c r="A28" s="3"/>
      <c r="B28" s="3"/>
      <c r="C28" s="28" t="s">
        <v>40</v>
      </c>
      <c r="D28" s="28"/>
      <c r="E28" s="28"/>
      <c r="F28" s="28"/>
      <c r="G28" s="28"/>
      <c r="H28" s="28"/>
      <c r="I28" s="3"/>
    </row>
    <row r="29" spans="1:14" x14ac:dyDescent="0.25">
      <c r="A29" s="3"/>
      <c r="B29" s="3"/>
      <c r="C29" s="28"/>
      <c r="D29" s="28"/>
      <c r="E29" s="28"/>
      <c r="F29" s="28"/>
      <c r="G29" s="28"/>
      <c r="H29" s="28"/>
      <c r="I29" s="3"/>
    </row>
    <row r="30" spans="1:14" x14ac:dyDescent="0.25">
      <c r="A30" s="3"/>
      <c r="B30" s="3"/>
      <c r="C30" s="3"/>
      <c r="D30" s="3"/>
      <c r="E30" s="3"/>
      <c r="F30" s="3"/>
      <c r="G30" s="3"/>
      <c r="H30" s="3"/>
      <c r="I30" s="3"/>
    </row>
    <row r="31" spans="1:14" x14ac:dyDescent="0.25">
      <c r="A31" s="3"/>
      <c r="B31" s="3"/>
      <c r="C31" s="28" t="s">
        <v>49</v>
      </c>
      <c r="D31" s="28"/>
      <c r="E31" s="28"/>
      <c r="F31" s="28"/>
      <c r="G31" s="28"/>
      <c r="H31" s="28"/>
      <c r="I31" s="3"/>
    </row>
    <row r="32" spans="1:14" x14ac:dyDescent="0.25">
      <c r="A32" s="3"/>
      <c r="B32" s="3"/>
      <c r="C32" s="28"/>
      <c r="D32" s="28"/>
      <c r="E32" s="28"/>
      <c r="F32" s="28"/>
      <c r="G32" s="28"/>
      <c r="H32" s="28"/>
      <c r="I32" s="3"/>
    </row>
    <row r="33" spans="1:23" x14ac:dyDescent="0.25">
      <c r="A33" s="3"/>
      <c r="B33" s="3"/>
      <c r="C33" s="28"/>
      <c r="D33" s="28"/>
      <c r="E33" s="28"/>
      <c r="F33" s="28"/>
      <c r="G33" s="28"/>
      <c r="H33" s="28"/>
      <c r="I33" s="3"/>
    </row>
    <row r="34" spans="1:23" x14ac:dyDescent="0.25">
      <c r="A34" s="3"/>
      <c r="B34" s="3"/>
      <c r="C34" s="3"/>
      <c r="D34" s="3"/>
      <c r="E34" s="3"/>
      <c r="F34" s="3"/>
      <c r="G34" s="3"/>
      <c r="H34" s="3"/>
      <c r="I34" s="3"/>
    </row>
    <row r="35" spans="1:23" x14ac:dyDescent="0.25">
      <c r="A35" s="3"/>
      <c r="B35" s="3"/>
      <c r="C35" s="9"/>
      <c r="D35" s="3" t="s">
        <v>52</v>
      </c>
      <c r="E35" s="3"/>
      <c r="F35" s="3"/>
      <c r="G35" s="3"/>
      <c r="H35" s="3"/>
      <c r="I35" s="3"/>
    </row>
    <row r="36" spans="1:23" x14ac:dyDescent="0.25">
      <c r="A36" s="3"/>
      <c r="B36" s="3"/>
      <c r="C36" s="3"/>
      <c r="D36" s="3"/>
      <c r="E36" s="3"/>
      <c r="F36" s="3"/>
      <c r="G36" s="3"/>
      <c r="H36" s="3"/>
      <c r="I36" s="3"/>
    </row>
    <row r="37" spans="1:23" x14ac:dyDescent="0.25">
      <c r="A37" s="3"/>
      <c r="B37" s="3"/>
      <c r="C37" s="3"/>
      <c r="D37" s="3"/>
      <c r="E37" s="3"/>
      <c r="F37" s="3"/>
      <c r="G37" s="3"/>
      <c r="H37" s="3"/>
      <c r="I37" s="3"/>
    </row>
    <row r="38" spans="1:23" x14ac:dyDescent="0.25">
      <c r="A38" s="3"/>
      <c r="B38" s="3"/>
      <c r="C38" s="10" t="s">
        <v>39</v>
      </c>
      <c r="D38" s="3"/>
      <c r="E38" s="3"/>
      <c r="F38" s="3"/>
      <c r="G38" s="3"/>
      <c r="H38" s="3"/>
      <c r="I38" s="3"/>
    </row>
    <row r="39" spans="1:23" x14ac:dyDescent="0.25">
      <c r="A39" s="3"/>
      <c r="B39" s="3"/>
      <c r="C39" s="11" t="s">
        <v>35</v>
      </c>
      <c r="D39" s="10"/>
      <c r="E39" s="3"/>
      <c r="F39" s="3"/>
      <c r="G39" s="3"/>
      <c r="H39" s="3"/>
      <c r="I39" s="3"/>
    </row>
    <row r="40" spans="1:23" x14ac:dyDescent="0.25">
      <c r="A40" s="3"/>
      <c r="B40" s="3"/>
      <c r="C40" s="12" t="s">
        <v>37</v>
      </c>
      <c r="D40" s="10"/>
      <c r="E40" s="3"/>
      <c r="F40" s="3"/>
      <c r="G40" s="3"/>
      <c r="H40" s="3"/>
      <c r="I40" s="3"/>
    </row>
    <row r="41" spans="1:23" x14ac:dyDescent="0.25">
      <c r="A41" s="3"/>
      <c r="B41" s="3"/>
      <c r="C41" s="10" t="s">
        <v>36</v>
      </c>
      <c r="D41" s="10"/>
      <c r="E41" s="3"/>
      <c r="F41" s="3"/>
      <c r="G41" s="3"/>
      <c r="H41" s="3"/>
      <c r="I41" s="3"/>
    </row>
    <row r="42" spans="1:23" x14ac:dyDescent="0.25">
      <c r="A42" s="3"/>
      <c r="B42" s="3"/>
      <c r="C42" s="3"/>
      <c r="D42" s="3"/>
      <c r="E42" s="3"/>
      <c r="F42" s="3"/>
      <c r="G42" s="3"/>
      <c r="H42" s="3"/>
      <c r="I42" s="3"/>
    </row>
    <row r="43" spans="1:23" hidden="1" x14ac:dyDescent="0.25"/>
    <row r="44" spans="1:23" ht="15.75" hidden="1" thickBot="1" x14ac:dyDescent="0.3">
      <c r="V44" s="13" t="s">
        <v>32</v>
      </c>
    </row>
    <row r="45" spans="1:23" ht="15.75" hidden="1" thickTop="1" x14ac:dyDescent="0.25">
      <c r="V45" s="14" t="s">
        <v>0</v>
      </c>
      <c r="W45" s="15">
        <v>-0.97622213113875245</v>
      </c>
    </row>
    <row r="46" spans="1:23" hidden="1" x14ac:dyDescent="0.25">
      <c r="V46" s="16" t="s">
        <v>1</v>
      </c>
      <c r="W46" s="17">
        <v>1.4029213507817542E-2</v>
      </c>
    </row>
    <row r="47" spans="1:23" hidden="1" x14ac:dyDescent="0.25">
      <c r="V47" s="16" t="s">
        <v>2</v>
      </c>
      <c r="W47" s="17">
        <v>-0.35497143284294558</v>
      </c>
    </row>
    <row r="48" spans="1:23" hidden="1" x14ac:dyDescent="0.25">
      <c r="V48" s="16" t="s">
        <v>3</v>
      </c>
      <c r="W48" s="18">
        <v>0</v>
      </c>
    </row>
    <row r="49" spans="22:25" hidden="1" x14ac:dyDescent="0.25">
      <c r="V49" s="16" t="s">
        <v>4</v>
      </c>
      <c r="W49" s="17">
        <v>3.2132504959622263E-2</v>
      </c>
    </row>
    <row r="50" spans="22:25" hidden="1" x14ac:dyDescent="0.25">
      <c r="V50" s="16" t="s">
        <v>5</v>
      </c>
      <c r="W50" s="17">
        <v>1.8376318993728196E-2</v>
      </c>
    </row>
    <row r="51" spans="22:25" hidden="1" x14ac:dyDescent="0.25">
      <c r="V51" s="16" t="s">
        <v>6</v>
      </c>
      <c r="W51" s="17">
        <v>4.7122562111675884E-2</v>
      </c>
    </row>
    <row r="52" spans="22:25" hidden="1" x14ac:dyDescent="0.25">
      <c r="V52" s="16" t="s">
        <v>7</v>
      </c>
      <c r="W52" s="18">
        <v>0</v>
      </c>
    </row>
    <row r="53" spans="22:25" hidden="1" x14ac:dyDescent="0.25">
      <c r="V53" s="16" t="s">
        <v>8</v>
      </c>
      <c r="W53" s="17">
        <v>0.76125614179036083</v>
      </c>
    </row>
    <row r="54" spans="22:25" hidden="1" x14ac:dyDescent="0.25">
      <c r="V54" s="16" t="s">
        <v>9</v>
      </c>
      <c r="W54" s="17">
        <v>0.50586466123893448</v>
      </c>
    </row>
    <row r="55" spans="22:25" hidden="1" x14ac:dyDescent="0.25">
      <c r="V55" s="16" t="s">
        <v>10</v>
      </c>
      <c r="W55" s="18">
        <v>0</v>
      </c>
    </row>
    <row r="56" spans="22:25" hidden="1" x14ac:dyDescent="0.25">
      <c r="V56" s="16" t="s">
        <v>11</v>
      </c>
      <c r="W56" s="17">
        <v>0.10665519587969111</v>
      </c>
      <c r="X56" s="13" t="s">
        <v>46</v>
      </c>
      <c r="Y56" s="25">
        <f>AVERAGE(W56:W57)</f>
        <v>0.21149246144311434</v>
      </c>
    </row>
    <row r="57" spans="22:25" hidden="1" x14ac:dyDescent="0.25">
      <c r="V57" s="16" t="s">
        <v>12</v>
      </c>
      <c r="W57" s="17">
        <v>0.31632972700653755</v>
      </c>
    </row>
    <row r="58" spans="22:25" hidden="1" x14ac:dyDescent="0.25">
      <c r="V58" s="16" t="s">
        <v>13</v>
      </c>
      <c r="W58" s="18">
        <v>0</v>
      </c>
    </row>
    <row r="59" spans="22:25" ht="15.75" hidden="1" thickBot="1" x14ac:dyDescent="0.3">
      <c r="V59" s="20" t="s">
        <v>14</v>
      </c>
      <c r="W59" s="21">
        <v>0.13593050458918932</v>
      </c>
    </row>
    <row r="60" spans="22:25" ht="15.75" hidden="1" thickTop="1" x14ac:dyDescent="0.25"/>
    <row r="61" spans="22:25" hidden="1" x14ac:dyDescent="0.25">
      <c r="V61" s="13" t="s">
        <v>19</v>
      </c>
      <c r="W61" s="13">
        <v>0.43699521412981335</v>
      </c>
    </row>
    <row r="62" spans="22:25" hidden="1" x14ac:dyDescent="0.25"/>
    <row r="63" spans="22:25" hidden="1" x14ac:dyDescent="0.25">
      <c r="V63" s="22">
        <f>W45+J13*W46+K13*W47+L13*W48+D15*W49+D15*W50*J13+D15*K13*W51+D15*L13*W52+J17*W53+K17*W54+L17*W55+J19*W58+K19*Y56+LN(D21)*W59</f>
        <v>0.23382930615178507</v>
      </c>
      <c r="W63" s="13" t="s">
        <v>20</v>
      </c>
    </row>
  </sheetData>
  <sheetProtection password="CE28" sheet="1" objects="1" scenarios="1" formatCells="0" formatColumns="0" formatRows="0" insertColumns="0" insertRows="0" insertHyperlinks="0" deleteColumns="0" deleteRows="0" sort="0" autoFilter="0" pivotTables="0"/>
  <mergeCells count="3">
    <mergeCell ref="C25:H26"/>
    <mergeCell ref="C28:H29"/>
    <mergeCell ref="C31:H33"/>
  </mergeCells>
  <hyperlinks>
    <hyperlink ref="C40" r:id="rId1"/>
  </hyperlinks>
  <pageMargins left="0.7" right="0.7" top="0.75" bottom="0.75" header="0.3" footer="0.3"/>
  <pageSetup paperSize="9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METLA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Karri Uotila</dc:creator>
  <cp:lastModifiedBy>Karri Uotila</cp:lastModifiedBy>
  <dcterms:created xsi:type="dcterms:W3CDTF">2014-05-12T12:47:13Z</dcterms:created>
  <dcterms:modified xsi:type="dcterms:W3CDTF">2014-11-25T14:56:42Z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1360101260</vt:i4>
  </property>
  <property fmtid="{D5CDD505-2E9C-101B-9397-08002B2CF9AE}" pid="3" name="_NewReviewCycle">
    <vt:lpwstr/>
  </property>
  <property fmtid="{D5CDD505-2E9C-101B-9397-08002B2CF9AE}" pid="4" name="_EmailSubject">
    <vt:lpwstr>Osoite</vt:lpwstr>
  </property>
  <property fmtid="{D5CDD505-2E9C-101B-9397-08002B2CF9AE}" pid="5" name="_AuthorEmail">
    <vt:lpwstr>karri.uotila@metla.fi</vt:lpwstr>
  </property>
  <property fmtid="{D5CDD505-2E9C-101B-9397-08002B2CF9AE}" pid="6" name="_AuthorEmailDisplayName">
    <vt:lpwstr>Uotila Karri (METLA)</vt:lpwstr>
  </property>
</Properties>
</file>